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2" sheetId="2" r:id="rId1"/>
  </sheets>
  <calcPr calcId="124519"/>
</workbook>
</file>

<file path=xl/calcChain.xml><?xml version="1.0" encoding="utf-8"?>
<calcChain xmlns="http://schemas.openxmlformats.org/spreadsheetml/2006/main">
  <c r="D29" i="2"/>
  <c r="L4"/>
  <c r="N4" s="1"/>
  <c r="L5"/>
  <c r="L6"/>
  <c r="L7"/>
  <c r="L8"/>
  <c r="L3"/>
  <c r="M3" s="1"/>
  <c r="I6"/>
  <c r="I7" s="1"/>
  <c r="I5"/>
  <c r="M5" s="1"/>
  <c r="I4"/>
  <c r="M4" s="1"/>
  <c r="D18"/>
  <c r="D6"/>
  <c r="D14" s="1"/>
  <c r="N7" l="1"/>
  <c r="I8"/>
  <c r="M7"/>
  <c r="N5"/>
  <c r="M6"/>
  <c r="N3"/>
  <c r="N6"/>
  <c r="M9" l="1"/>
  <c r="M8"/>
  <c r="N8"/>
  <c r="N9" s="1"/>
</calcChain>
</file>

<file path=xl/sharedStrings.xml><?xml version="1.0" encoding="utf-8"?>
<sst xmlns="http://schemas.openxmlformats.org/spreadsheetml/2006/main" count="22" uniqueCount="21">
  <si>
    <t>Основной долг</t>
  </si>
  <si>
    <t>Период задолженности</t>
  </si>
  <si>
    <t>первоначальный долг</t>
  </si>
  <si>
    <t>оплата до подачи иска</t>
  </si>
  <si>
    <t>долг на дату вынесения решения</t>
  </si>
  <si>
    <t>оплаты после подачи исп. Листа</t>
  </si>
  <si>
    <t>первоначальный долг  полностью закрыт</t>
  </si>
  <si>
    <t>госпошлина по делу А56-37793/2015</t>
  </si>
  <si>
    <t>оплата до вынесения решения А56-37793/2015</t>
  </si>
  <si>
    <t>% за к.к. на дату вынесения решения А56-37793/2015</t>
  </si>
  <si>
    <t>неустойка на дату вынесения решения А56-37793/2015</t>
  </si>
  <si>
    <t>% за к.к. на сумму долга с 20.08.2015 по 13.03.2017</t>
  </si>
  <si>
    <t>неустойка на сумму долга с 20.08.2015 по 13.03.2017</t>
  </si>
  <si>
    <t xml:space="preserve">расходы арбитражному управляющему </t>
  </si>
  <si>
    <t>госпошлина по делу 2-541/2016</t>
  </si>
  <si>
    <t>долг</t>
  </si>
  <si>
    <t>ИТОГО:</t>
  </si>
  <si>
    <t>ОСТАТОК ДОЛГА:</t>
  </si>
  <si>
    <t>Неустойка   (формула:  долг * 0,1 % * дни)</t>
  </si>
  <si>
    <t>К-во дней</t>
  </si>
  <si>
    <t>% за пользование к.к. (формула:  долг * 0,4 % * дни)</t>
  </si>
</sst>
</file>

<file path=xl/styles.xml><?xml version="1.0" encoding="utf-8"?>
<styleSheet xmlns="http://schemas.openxmlformats.org/spreadsheetml/2006/main">
  <numFmts count="3">
    <numFmt numFmtId="164" formatCode="_-* #,##0.00\ [$₽-419]_-;\-* #,##0.00\ [$₽-419]_-;_-* &quot;-&quot;??\ [$₽-419]_-;_-@_-"/>
    <numFmt numFmtId="165" formatCode="dd/mm/yy;@"/>
    <numFmt numFmtId="166" formatCode="#,##0.00\ &quot;₽&quot;"/>
  </numFmts>
  <fonts count="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6" fontId="1" fillId="0" borderId="0" xfId="0" applyNumberFormat="1" applyFont="1" applyAlignment="1">
      <alignment horizontal="right"/>
    </xf>
    <xf numFmtId="166" fontId="1" fillId="0" borderId="0" xfId="0" applyNumberFormat="1" applyFont="1"/>
    <xf numFmtId="14" fontId="1" fillId="0" borderId="0" xfId="0" applyNumberFormat="1" applyFont="1"/>
    <xf numFmtId="0" fontId="1" fillId="2" borderId="2" xfId="0" applyFont="1" applyFill="1" applyBorder="1"/>
    <xf numFmtId="0" fontId="1" fillId="2" borderId="3" xfId="0" applyFont="1" applyFill="1" applyBorder="1"/>
    <xf numFmtId="166" fontId="1" fillId="2" borderId="3" xfId="0" applyNumberFormat="1" applyFont="1" applyFill="1" applyBorder="1" applyAlignment="1">
      <alignment horizontal="right"/>
    </xf>
    <xf numFmtId="166" fontId="1" fillId="2" borderId="3" xfId="0" applyNumberFormat="1" applyFont="1" applyFill="1" applyBorder="1"/>
    <xf numFmtId="14" fontId="1" fillId="2" borderId="4" xfId="0" applyNumberFormat="1" applyFont="1" applyFill="1" applyBorder="1"/>
    <xf numFmtId="166" fontId="1" fillId="0" borderId="0" xfId="0" applyNumberFormat="1" applyFont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 wrapText="1"/>
    </xf>
    <xf numFmtId="1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3" borderId="2" xfId="0" applyFont="1" applyFill="1" applyBorder="1"/>
    <xf numFmtId="166" fontId="2" fillId="3" borderId="4" xfId="0" applyNumberFormat="1" applyFont="1" applyFill="1" applyBorder="1" applyAlignment="1">
      <alignment horizontal="right"/>
    </xf>
    <xf numFmtId="165" fontId="2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9"/>
  <sheetViews>
    <sheetView tabSelected="1" workbookViewId="0">
      <selection activeCell="J17" sqref="J17"/>
    </sheetView>
  </sheetViews>
  <sheetFormatPr defaultRowHeight="15.75"/>
  <cols>
    <col min="1" max="2" width="9.140625" style="1"/>
    <col min="3" max="3" width="36.85546875" style="1" customWidth="1"/>
    <col min="4" max="4" width="15.140625" style="4" customWidth="1"/>
    <col min="5" max="5" width="16.28515625" style="5" customWidth="1"/>
    <col min="6" max="6" width="11.7109375" style="1" customWidth="1"/>
    <col min="7" max="7" width="6" style="1" customWidth="1"/>
    <col min="8" max="8" width="6.5703125" style="1" customWidth="1"/>
    <col min="9" max="9" width="16.85546875" style="5" customWidth="1"/>
    <col min="10" max="10" width="12.5703125" style="1" customWidth="1"/>
    <col min="11" max="11" width="11.42578125" style="1" customWidth="1"/>
    <col min="12" max="12" width="10.7109375" style="1" customWidth="1"/>
    <col min="13" max="13" width="17.7109375" style="1" customWidth="1"/>
    <col min="14" max="14" width="20.7109375" style="1" customWidth="1"/>
    <col min="15" max="16384" width="9.140625" style="1"/>
  </cols>
  <sheetData>
    <row r="1" spans="1:14" ht="16.5" thickBot="1"/>
    <row r="2" spans="1:14" ht="48.75" thickTop="1" thickBot="1">
      <c r="A2" s="1" t="s">
        <v>2</v>
      </c>
      <c r="D2" s="4">
        <v>495408.5</v>
      </c>
      <c r="I2" s="13" t="s">
        <v>0</v>
      </c>
      <c r="J2" s="18" t="s">
        <v>1</v>
      </c>
      <c r="K2" s="18"/>
      <c r="L2" s="3" t="s">
        <v>19</v>
      </c>
      <c r="M2" s="2" t="s">
        <v>18</v>
      </c>
      <c r="N2" s="2" t="s">
        <v>20</v>
      </c>
    </row>
    <row r="3" spans="1:14" ht="16.5" thickTop="1">
      <c r="A3" s="1" t="s">
        <v>3</v>
      </c>
      <c r="E3" s="4">
        <v>30000</v>
      </c>
      <c r="I3" s="12">
        <v>426888.49</v>
      </c>
      <c r="J3" s="14">
        <v>42236</v>
      </c>
      <c r="K3" s="14">
        <v>42496</v>
      </c>
      <c r="L3" s="15">
        <f>K3-J3</f>
        <v>260</v>
      </c>
      <c r="M3" s="12">
        <f>I3*0.1%*L3</f>
        <v>110991.0074</v>
      </c>
      <c r="N3" s="12">
        <f>I3*0.4%*L3</f>
        <v>443964.02960000001</v>
      </c>
    </row>
    <row r="4" spans="1:14">
      <c r="A4" s="1" t="s">
        <v>8</v>
      </c>
      <c r="E4" s="5">
        <v>10000</v>
      </c>
      <c r="I4" s="12">
        <f>I3-E7-E8</f>
        <v>425589.29</v>
      </c>
      <c r="J4" s="14">
        <v>42497</v>
      </c>
      <c r="K4" s="14">
        <v>42501</v>
      </c>
      <c r="L4" s="15">
        <f t="shared" ref="L4:L8" si="0">K4-J4</f>
        <v>4</v>
      </c>
      <c r="M4" s="12">
        <f t="shared" ref="M4:M8" si="1">I4*0.1%*L4</f>
        <v>1702.35716</v>
      </c>
      <c r="N4" s="12">
        <f t="shared" ref="N4:N8" si="2">I4*0.4%*L4</f>
        <v>6809.4286400000001</v>
      </c>
    </row>
    <row r="5" spans="1:14">
      <c r="E5" s="5">
        <v>28520.01</v>
      </c>
      <c r="I5" s="12">
        <f>I4-E9-E10</f>
        <v>424530.22</v>
      </c>
      <c r="J5" s="14">
        <v>42502</v>
      </c>
      <c r="K5" s="14">
        <v>42520</v>
      </c>
      <c r="L5" s="15">
        <f t="shared" si="0"/>
        <v>18</v>
      </c>
      <c r="M5" s="12">
        <f t="shared" si="1"/>
        <v>7641.54396</v>
      </c>
      <c r="N5" s="12">
        <f t="shared" si="2"/>
        <v>30566.17584</v>
      </c>
    </row>
    <row r="6" spans="1:14">
      <c r="A6" s="1" t="s">
        <v>4</v>
      </c>
      <c r="D6" s="4">
        <f>D2-E3-E4-E5</f>
        <v>426888.49</v>
      </c>
      <c r="I6" s="12">
        <f>I5-E11</f>
        <v>424530.20999999996</v>
      </c>
      <c r="J6" s="14">
        <v>42521</v>
      </c>
      <c r="K6" s="14">
        <v>42604</v>
      </c>
      <c r="L6" s="15">
        <f t="shared" si="0"/>
        <v>83</v>
      </c>
      <c r="M6" s="12">
        <f t="shared" si="1"/>
        <v>35236.007429999998</v>
      </c>
      <c r="N6" s="12">
        <f t="shared" si="2"/>
        <v>140944.02971999999</v>
      </c>
    </row>
    <row r="7" spans="1:14">
      <c r="A7" s="1" t="s">
        <v>5</v>
      </c>
      <c r="E7" s="5">
        <v>299.2</v>
      </c>
      <c r="F7" s="6">
        <v>42496</v>
      </c>
      <c r="I7" s="12">
        <f>I6-E12</f>
        <v>119530.20999999996</v>
      </c>
      <c r="J7" s="14">
        <v>42605</v>
      </c>
      <c r="K7" s="14">
        <v>42614</v>
      </c>
      <c r="L7" s="15">
        <f t="shared" si="0"/>
        <v>9</v>
      </c>
      <c r="M7" s="12">
        <f t="shared" si="1"/>
        <v>1075.7718899999998</v>
      </c>
      <c r="N7" s="12">
        <f t="shared" si="2"/>
        <v>4303.087559999999</v>
      </c>
    </row>
    <row r="8" spans="1:14">
      <c r="E8" s="5">
        <v>1000</v>
      </c>
      <c r="I8" s="12">
        <f>I7-E13</f>
        <v>19530.209999999963</v>
      </c>
      <c r="J8" s="14">
        <v>42615</v>
      </c>
      <c r="K8" s="14">
        <v>42807</v>
      </c>
      <c r="L8" s="15">
        <f t="shared" si="0"/>
        <v>192</v>
      </c>
      <c r="M8" s="12">
        <f t="shared" si="1"/>
        <v>3749.800319999993</v>
      </c>
      <c r="N8" s="12">
        <f t="shared" si="2"/>
        <v>14999.201279999972</v>
      </c>
    </row>
    <row r="9" spans="1:14">
      <c r="E9" s="5">
        <v>359.2</v>
      </c>
      <c r="F9" s="6">
        <v>42501</v>
      </c>
      <c r="I9" s="12"/>
      <c r="J9" s="15"/>
      <c r="K9" s="15"/>
      <c r="L9" s="15" t="s">
        <v>16</v>
      </c>
      <c r="M9" s="12">
        <f>SUM(M3:M8)</f>
        <v>160396.48815999998</v>
      </c>
      <c r="N9" s="12">
        <f>SUM(N3:N8)</f>
        <v>641585.95263999992</v>
      </c>
    </row>
    <row r="10" spans="1:14">
      <c r="E10" s="5">
        <v>699.87</v>
      </c>
    </row>
    <row r="11" spans="1:14">
      <c r="E11" s="5">
        <v>0.01</v>
      </c>
      <c r="F11" s="6">
        <v>42520</v>
      </c>
    </row>
    <row r="12" spans="1:14">
      <c r="E12" s="5">
        <v>305000</v>
      </c>
      <c r="F12" s="6">
        <v>42604</v>
      </c>
    </row>
    <row r="13" spans="1:14" ht="16.5" thickBot="1">
      <c r="E13" s="5">
        <v>100000</v>
      </c>
      <c r="F13" s="6">
        <v>42614</v>
      </c>
    </row>
    <row r="14" spans="1:14" ht="16.5" thickBot="1">
      <c r="A14" s="7" t="s">
        <v>6</v>
      </c>
      <c r="B14" s="8"/>
      <c r="C14" s="8"/>
      <c r="D14" s="9">
        <f>D6-(SUM(E7:E14))</f>
        <v>0</v>
      </c>
      <c r="E14" s="10">
        <v>19530.21</v>
      </c>
      <c r="F14" s="11">
        <v>42807</v>
      </c>
    </row>
    <row r="16" spans="1:14">
      <c r="A16" s="1" t="s">
        <v>7</v>
      </c>
      <c r="D16" s="4">
        <v>14709.87</v>
      </c>
    </row>
    <row r="17" spans="1:5">
      <c r="A17" s="1" t="s">
        <v>5</v>
      </c>
      <c r="E17" s="5">
        <v>10469.790000000001</v>
      </c>
    </row>
    <row r="18" spans="1:5">
      <c r="A18" s="1" t="s">
        <v>15</v>
      </c>
      <c r="D18" s="4">
        <f>D16-E17</f>
        <v>4240.08</v>
      </c>
    </row>
    <row r="20" spans="1:5">
      <c r="A20" s="1" t="s">
        <v>14</v>
      </c>
      <c r="D20" s="4">
        <v>10978</v>
      </c>
    </row>
    <row r="21" spans="1:5">
      <c r="A21" s="1" t="s">
        <v>13</v>
      </c>
      <c r="D21" s="4">
        <v>235063.22</v>
      </c>
    </row>
    <row r="23" spans="1:5">
      <c r="A23" s="1" t="s">
        <v>9</v>
      </c>
      <c r="D23" s="4">
        <v>239483.29</v>
      </c>
    </row>
    <row r="24" spans="1:5">
      <c r="A24" s="1" t="s">
        <v>11</v>
      </c>
      <c r="D24" s="4">
        <v>641585.94999999995</v>
      </c>
    </row>
    <row r="26" spans="1:5">
      <c r="A26" s="1" t="s">
        <v>10</v>
      </c>
      <c r="D26" s="4">
        <v>55907.56</v>
      </c>
    </row>
    <row r="27" spans="1:5">
      <c r="A27" s="1" t="s">
        <v>12</v>
      </c>
      <c r="D27" s="4">
        <v>160396.49</v>
      </c>
    </row>
    <row r="28" spans="1:5" ht="16.5" thickBot="1"/>
    <row r="29" spans="1:5" ht="16.5" thickBot="1">
      <c r="C29" s="16" t="s">
        <v>17</v>
      </c>
      <c r="D29" s="17">
        <f>D18+D20+D23+D24+D26+D27</f>
        <v>1112591.3699999999</v>
      </c>
    </row>
  </sheetData>
  <mergeCells count="1">
    <mergeCell ref="J2:K2"/>
  </mergeCells>
  <pageMargins left="0.70866141732283472" right="0.70866141732283472" top="0.74803149606299213" bottom="0.74803149606299213" header="0.31496062992125984" footer="0.31496062992125984"/>
  <pageSetup paperSize="9" scale="52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2018-08-28T12:02:51Z</dcterms:modified>
</cp:coreProperties>
</file>